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jnava\Documents\Client Training and Education\Options Education\"/>
    </mc:Choice>
  </mc:AlternateContent>
  <xr:revisionPtr revIDLastSave="0" documentId="13_ncr:1_{5B45262F-34ED-4B4E-A813-260E823A288E}" xr6:coauthVersionLast="47" xr6:coauthVersionMax="47" xr10:uidLastSave="{00000000-0000-0000-0000-000000000000}"/>
  <workbookProtection workbookAlgorithmName="SHA-512" workbookHashValue="Yw7aFIeeDY4FPlGp+5h6OHVlQfHrYvvx783QK6tenXBIz/UMys+uVCke8o9PA4F9tjPilEDEyghRqXrNtpGpNw==" workbookSaltValue="0a7tA12WDkblHU6Od00ikA==" workbookSpinCount="100000" lockStructure="1"/>
  <bookViews>
    <workbookView xWindow="-120" yWindow="-120" windowWidth="38640" windowHeight="21120" xr2:uid="{C9EAF797-7067-4849-B605-2E0CA7116A07}"/>
  </bookViews>
  <sheets>
    <sheet name="Calculator" sheetId="1" r:id="rId1"/>
    <sheet name="Instructions"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7" i="1" l="1"/>
  <c r="F14" i="1" l="1"/>
  <c r="F9" i="1"/>
  <c r="E11" i="1" s="1"/>
  <c r="L25" i="1" s="1"/>
  <c r="L21" i="1" l="1"/>
  <c r="E21" i="1" l="1"/>
  <c r="S22" i="1"/>
  <c r="S21" i="1"/>
  <c r="E23" i="1"/>
  <c r="L20" i="1"/>
  <c r="E22" i="1"/>
  <c r="S23" i="1"/>
  <c r="L22" i="1"/>
  <c r="L23" i="1"/>
  <c r="L26" i="1" l="1"/>
  <c r="E25" i="1"/>
  <c r="S20" i="1"/>
  <c r="M27" i="1"/>
  <c r="M25" i="1"/>
  <c r="E20" i="1"/>
</calcChain>
</file>

<file path=xl/sharedStrings.xml><?xml version="1.0" encoding="utf-8"?>
<sst xmlns="http://schemas.openxmlformats.org/spreadsheetml/2006/main" count="66" uniqueCount="50">
  <si>
    <t xml:space="preserve">Put-Call Parity Calculator    </t>
  </si>
  <si>
    <t>SPX</t>
  </si>
  <si>
    <t>Underlying's symbol</t>
  </si>
  <si>
    <t>Market data</t>
  </si>
  <si>
    <t>Discount rate %</t>
  </si>
  <si>
    <t>Time to expiration (Months)</t>
  </si>
  <si>
    <t>American-style options are more flexible due to early exercise possibility and dividend payments.</t>
  </si>
  <si>
    <t>Option strike price</t>
  </si>
  <si>
    <t>There is an upper and lower range to determine Put-Call Parity for American-style options.</t>
  </si>
  <si>
    <t>Present value of the strike price</t>
  </si>
  <si>
    <t>The calculator does not apply when a dividend is paid before the option expiration.</t>
  </si>
  <si>
    <t>Variables</t>
  </si>
  <si>
    <t>Input the data in the white cells. Replace the sample data currently there.</t>
  </si>
  <si>
    <t>Leave one variable blank. The one you are trying to solve.</t>
  </si>
  <si>
    <r>
      <rPr>
        <b/>
        <sz val="11"/>
        <color rgb="FF000000"/>
        <rFont val="Montserrat"/>
      </rPr>
      <t>For European-style options</t>
    </r>
    <r>
      <rPr>
        <sz val="11"/>
        <color rgb="FF000000"/>
        <rFont val="Montserrat"/>
      </rPr>
      <t>, enter any two variables, leave the third blank.</t>
    </r>
  </si>
  <si>
    <t>Call option price:</t>
  </si>
  <si>
    <r>
      <rPr>
        <b/>
        <sz val="11"/>
        <color rgb="FF000000"/>
        <rFont val="Montserrat"/>
      </rPr>
      <t>For American-style options</t>
    </r>
    <r>
      <rPr>
        <sz val="11"/>
        <color rgb="FF000000"/>
        <rFont val="Montserrat"/>
      </rPr>
      <t>, enter the Call option price and the Put option price, leave the "Current price of the underlying" blank. Put the "Current price of the underlying" under the box "For American-style options" at the bottom right of the worksheet (cell R26).</t>
    </r>
  </si>
  <si>
    <t>Put option price:</t>
  </si>
  <si>
    <t>Current price of the underlying:</t>
  </si>
  <si>
    <t xml:space="preserve">Put option </t>
  </si>
  <si>
    <t>Call Option</t>
  </si>
  <si>
    <t>Current price of the underlying asset</t>
  </si>
  <si>
    <t>Present value of strike price:</t>
  </si>
  <si>
    <t>Present value of the strike price:</t>
  </si>
  <si>
    <t>Underlying asset's current price:</t>
  </si>
  <si>
    <t>Put option price</t>
  </si>
  <si>
    <t>Spot price of the underlying:</t>
  </si>
  <si>
    <t>Does Put-Call Parity exist?</t>
  </si>
  <si>
    <t>American-style upper bound:</t>
  </si>
  <si>
    <t>For American-style options</t>
  </si>
  <si>
    <t>Call minus Put price:</t>
  </si>
  <si>
    <t xml:space="preserve">If the "Does Put-Call Parity exist" = NO, then an arbitrage opportunity may be present. </t>
  </si>
  <si>
    <t>American-style lower bound:</t>
  </si>
  <si>
    <t>This is for European-style options only.</t>
  </si>
  <si>
    <t>This calculator is provided for educational purposes.</t>
  </si>
  <si>
    <t>Market Data</t>
  </si>
  <si>
    <t>Discount rate</t>
  </si>
  <si>
    <t>This is available on various financial websites.</t>
  </si>
  <si>
    <t>Enter the months until the options expiration. Use a decimal if it is less than a month.</t>
  </si>
  <si>
    <t>Options strike price</t>
  </si>
  <si>
    <t>Enter the strike of the option you are checking.</t>
  </si>
  <si>
    <t>This will be calculated from the previiously inputted data.</t>
  </si>
  <si>
    <t>You will only enter two of the three variables. The calculator solves for the missing one.</t>
  </si>
  <si>
    <t/>
  </si>
  <si>
    <t>If this shows "Yes," there is not an arbitrage opportunity on European-style options.</t>
  </si>
  <si>
    <t xml:space="preserve">If this shows "No," there may be an arbitrage opportunity on European-style options only. </t>
  </si>
  <si>
    <t>American-style options</t>
  </si>
  <si>
    <t>Leave cell E17 (Current price of the underlying) blank and enter the current price of the underlying in cell R26 (under For American-style options" to calculate the range. Based on the calculation, the difference between the call and put prices should be inside the lower and upper bound calculations. If it is below, it may reflect that the put is overpriced. If the value is above, then the call may be overpriced. This is for American-style options without dividends due before the options' expiration.</t>
  </si>
  <si>
    <t>Simple Put-Call Parity applies best to European-style options that can only be exercised at expiration.</t>
  </si>
  <si>
    <t>For American-style options, enter the call and put option prices under variables. Then enter the underlying's current price under "For American-style options" (cell R26). If the "Call minus Put price" is outside of the bounds, an arbitrage opportunity may exist.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</si>
</sst>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11" x14ac:knownFonts="1">
    <font>
      <sz val="11"/>
      <color theme="1"/>
      <name val="Aptos Narrow"/>
      <family val="2"/>
      <scheme val="minor"/>
    </font>
    <font>
      <sz val="11"/>
      <color theme="1"/>
      <name val="Aptos Narrow"/>
      <family val="2"/>
      <scheme val="minor"/>
    </font>
    <font>
      <sz val="11"/>
      <color theme="1"/>
      <name val="Montserrat"/>
    </font>
    <font>
      <sz val="14"/>
      <color theme="1"/>
      <name val="Montserrat ExtraBold"/>
    </font>
    <font>
      <b/>
      <sz val="11"/>
      <color theme="0"/>
      <name val="Montserrat"/>
    </font>
    <font>
      <i/>
      <sz val="9"/>
      <color theme="1"/>
      <name val="Montserrat"/>
    </font>
    <font>
      <sz val="9"/>
      <color theme="1"/>
      <name val="Montserrat"/>
    </font>
    <font>
      <b/>
      <sz val="11"/>
      <color theme="1"/>
      <name val="Montserrat"/>
    </font>
    <font>
      <sz val="10"/>
      <color theme="1"/>
      <name val="Montserrat"/>
    </font>
    <font>
      <b/>
      <sz val="11"/>
      <color rgb="FF000000"/>
      <name val="Montserrat"/>
    </font>
    <font>
      <sz val="11"/>
      <color rgb="FF000000"/>
      <name val="Montserrat"/>
    </font>
  </fonts>
  <fills count="11">
    <fill>
      <patternFill patternType="none"/>
    </fill>
    <fill>
      <patternFill patternType="gray125"/>
    </fill>
    <fill>
      <patternFill patternType="solid">
        <fgColor theme="4" tint="0.39997558519241921"/>
        <bgColor indexed="64"/>
      </patternFill>
    </fill>
    <fill>
      <patternFill patternType="solid">
        <fgColor theme="7" tint="0.79998168889431442"/>
        <bgColor indexed="64"/>
      </patternFill>
    </fill>
    <fill>
      <patternFill patternType="solid">
        <fgColor rgb="FFFF9F9F"/>
        <bgColor indexed="64"/>
      </patternFill>
    </fill>
    <fill>
      <patternFill patternType="solid">
        <fgColor rgb="FF99FFCC"/>
        <bgColor indexed="64"/>
      </patternFill>
    </fill>
    <fill>
      <patternFill patternType="solid">
        <fgColor rgb="FFFFC000"/>
        <bgColor indexed="64"/>
      </patternFill>
    </fill>
    <fill>
      <patternFill patternType="solid">
        <fgColor theme="0"/>
        <bgColor indexed="64"/>
      </patternFill>
    </fill>
    <fill>
      <patternFill patternType="solid">
        <fgColor rgb="FFE5EEFF"/>
        <bgColor indexed="64"/>
      </patternFill>
    </fill>
    <fill>
      <patternFill patternType="solid">
        <fgColor rgb="FF00B0F0"/>
        <bgColor indexed="64"/>
      </patternFill>
    </fill>
    <fill>
      <patternFill patternType="solid">
        <fgColor theme="7"/>
        <bgColor indexed="64"/>
      </patternFill>
    </fill>
  </fills>
  <borders count="23">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000000"/>
      </right>
      <top/>
      <bottom/>
      <diagonal/>
    </border>
    <border>
      <left style="thin">
        <color rgb="FF000000"/>
      </left>
      <right/>
      <top/>
      <bottom/>
      <diagonal/>
    </border>
    <border>
      <left style="thin">
        <color rgb="FF000000"/>
      </left>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08">
    <xf numFmtId="0" fontId="0" fillId="0" borderId="0" xfId="0"/>
    <xf numFmtId="0" fontId="2" fillId="0" borderId="0" xfId="0" applyFont="1"/>
    <xf numFmtId="0" fontId="3" fillId="0" borderId="0" xfId="0" applyFont="1" applyAlignment="1">
      <alignment horizontal="right" vertical="center"/>
    </xf>
    <xf numFmtId="0" fontId="0" fillId="7" borderId="0" xfId="0" applyFill="1"/>
    <xf numFmtId="0" fontId="0" fillId="7" borderId="6" xfId="0" applyFill="1" applyBorder="1"/>
    <xf numFmtId="0" fontId="2" fillId="7" borderId="0" xfId="0" applyFont="1" applyFill="1"/>
    <xf numFmtId="0" fontId="2" fillId="7" borderId="6" xfId="0" applyFont="1" applyFill="1" applyBorder="1"/>
    <xf numFmtId="0" fontId="2" fillId="7" borderId="5" xfId="0" applyFont="1" applyFill="1" applyBorder="1"/>
    <xf numFmtId="0" fontId="0" fillId="7" borderId="1" xfId="0" applyFill="1" applyBorder="1"/>
    <xf numFmtId="0" fontId="0" fillId="7" borderId="5" xfId="0" applyFill="1" applyBorder="1"/>
    <xf numFmtId="0" fontId="5" fillId="7" borderId="0" xfId="0" applyFont="1" applyFill="1"/>
    <xf numFmtId="0" fontId="2" fillId="7" borderId="7" xfId="0" applyFont="1" applyFill="1" applyBorder="1"/>
    <xf numFmtId="0" fontId="2" fillId="7" borderId="1" xfId="0" applyFont="1" applyFill="1" applyBorder="1"/>
    <xf numFmtId="0" fontId="2" fillId="7" borderId="8" xfId="0" applyFont="1" applyFill="1" applyBorder="1"/>
    <xf numFmtId="0" fontId="2" fillId="7" borderId="9" xfId="0" applyFont="1" applyFill="1" applyBorder="1"/>
    <xf numFmtId="165" fontId="2" fillId="7" borderId="0" xfId="0" applyNumberFormat="1" applyFont="1" applyFill="1"/>
    <xf numFmtId="0" fontId="2" fillId="7" borderId="3" xfId="0" applyFont="1" applyFill="1" applyBorder="1"/>
    <xf numFmtId="0" fontId="4" fillId="9" borderId="0" xfId="0" applyFont="1" applyFill="1"/>
    <xf numFmtId="0" fontId="3" fillId="0" borderId="3" xfId="0" applyFont="1" applyBorder="1" applyAlignment="1">
      <alignment vertical="center"/>
    </xf>
    <xf numFmtId="0" fontId="3" fillId="0" borderId="0" xfId="0" applyFont="1" applyAlignment="1">
      <alignment vertical="center"/>
    </xf>
    <xf numFmtId="0" fontId="2" fillId="0" borderId="0" xfId="0" quotePrefix="1" applyFont="1"/>
    <xf numFmtId="164" fontId="2" fillId="0" borderId="6" xfId="1" applyNumberFormat="1" applyFont="1" applyBorder="1" applyProtection="1">
      <protection locked="0"/>
    </xf>
    <xf numFmtId="0" fontId="2" fillId="0" borderId="6" xfId="0" applyFont="1" applyBorder="1" applyProtection="1">
      <protection locked="0"/>
    </xf>
    <xf numFmtId="0" fontId="3" fillId="7" borderId="5" xfId="0" applyFont="1" applyFill="1" applyBorder="1" applyAlignment="1">
      <alignment horizontal="right" vertical="center"/>
    </xf>
    <xf numFmtId="0" fontId="3" fillId="7" borderId="0" xfId="0" applyFont="1" applyFill="1" applyAlignment="1">
      <alignment horizontal="right" vertical="center"/>
    </xf>
    <xf numFmtId="0" fontId="7" fillId="7" borderId="10" xfId="0" applyFont="1" applyFill="1" applyBorder="1" applyAlignment="1" applyProtection="1">
      <alignment horizontal="center" vertical="center"/>
      <protection locked="0"/>
    </xf>
    <xf numFmtId="0" fontId="3" fillId="7" borderId="3" xfId="0" applyFont="1" applyFill="1" applyBorder="1" applyAlignment="1">
      <alignment vertical="center"/>
    </xf>
    <xf numFmtId="0" fontId="3" fillId="7" borderId="0" xfId="0" applyFont="1" applyFill="1" applyAlignment="1">
      <alignment vertical="center"/>
    </xf>
    <xf numFmtId="0" fontId="2" fillId="6" borderId="18" xfId="0" applyFont="1" applyFill="1" applyBorder="1"/>
    <xf numFmtId="2" fontId="2" fillId="0" borderId="6" xfId="0" applyNumberFormat="1" applyFont="1" applyBorder="1" applyProtection="1">
      <protection locked="0"/>
    </xf>
    <xf numFmtId="2" fontId="2" fillId="0" borderId="8" xfId="0" applyNumberFormat="1" applyFont="1" applyBorder="1" applyProtection="1">
      <protection locked="0"/>
    </xf>
    <xf numFmtId="2" fontId="2" fillId="3" borderId="6" xfId="0" applyNumberFormat="1" applyFont="1" applyFill="1" applyBorder="1"/>
    <xf numFmtId="2" fontId="2" fillId="3" borderId="8" xfId="0" applyNumberFormat="1" applyFont="1" applyFill="1" applyBorder="1"/>
    <xf numFmtId="2" fontId="2" fillId="4" borderId="4" xfId="0" applyNumberFormat="1" applyFont="1" applyFill="1" applyBorder="1"/>
    <xf numFmtId="2" fontId="2" fillId="5" borderId="8" xfId="0" applyNumberFormat="1" applyFont="1" applyFill="1" applyBorder="1"/>
    <xf numFmtId="0" fontId="3" fillId="7" borderId="4" xfId="0" applyFont="1" applyFill="1" applyBorder="1" applyAlignment="1">
      <alignment vertical="center"/>
    </xf>
    <xf numFmtId="0" fontId="3" fillId="7" borderId="6" xfId="0" applyFont="1" applyFill="1" applyBorder="1" applyAlignment="1">
      <alignment vertical="center"/>
    </xf>
    <xf numFmtId="0" fontId="2" fillId="7" borderId="16" xfId="0" applyFont="1" applyFill="1" applyBorder="1"/>
    <xf numFmtId="0" fontId="2" fillId="7" borderId="17" xfId="0" applyFont="1" applyFill="1" applyBorder="1"/>
    <xf numFmtId="0" fontId="2" fillId="7" borderId="18" xfId="0" applyFont="1" applyFill="1" applyBorder="1"/>
    <xf numFmtId="0" fontId="2" fillId="7" borderId="22" xfId="0" applyFont="1" applyFill="1" applyBorder="1"/>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0" xfId="0" applyFont="1" applyAlignment="1">
      <alignment horizontal="center" vertical="center"/>
    </xf>
    <xf numFmtId="0" fontId="4" fillId="10" borderId="2" xfId="0" applyFont="1" applyFill="1" applyBorder="1" applyAlignment="1">
      <alignment horizontal="left"/>
    </xf>
    <xf numFmtId="0" fontId="4" fillId="10" borderId="3" xfId="0" applyFont="1" applyFill="1" applyBorder="1" applyAlignment="1">
      <alignment horizontal="left"/>
    </xf>
    <xf numFmtId="0" fontId="4" fillId="10" borderId="4" xfId="0" applyFont="1" applyFill="1" applyBorder="1" applyAlignment="1">
      <alignment horizontal="left"/>
    </xf>
    <xf numFmtId="0" fontId="6" fillId="7" borderId="5" xfId="0" applyFont="1" applyFill="1" applyBorder="1" applyAlignment="1">
      <alignment horizontal="center" vertical="center" wrapText="1"/>
    </xf>
    <xf numFmtId="0" fontId="4" fillId="2" borderId="2" xfId="0" applyFont="1" applyFill="1" applyBorder="1"/>
    <xf numFmtId="0" fontId="4" fillId="2" borderId="3" xfId="0" applyFont="1" applyFill="1" applyBorder="1"/>
    <xf numFmtId="0" fontId="4" fillId="2" borderId="4" xfId="0" applyFont="1" applyFill="1" applyBorder="1"/>
    <xf numFmtId="0" fontId="2" fillId="8" borderId="5" xfId="0" applyFont="1" applyFill="1" applyBorder="1" applyAlignment="1">
      <alignment horizontal="left"/>
    </xf>
    <xf numFmtId="0" fontId="2" fillId="8" borderId="0" xfId="0" applyFont="1" applyFill="1" applyAlignment="1">
      <alignment horizontal="left"/>
    </xf>
    <xf numFmtId="0" fontId="2" fillId="8" borderId="7" xfId="0" applyFont="1" applyFill="1" applyBorder="1"/>
    <xf numFmtId="0" fontId="2" fillId="8" borderId="1" xfId="0" applyFont="1" applyFill="1" applyBorder="1"/>
    <xf numFmtId="0" fontId="2" fillId="8" borderId="5" xfId="0" applyFont="1" applyFill="1" applyBorder="1"/>
    <xf numFmtId="0" fontId="2" fillId="8" borderId="0" xfId="0" applyFont="1" applyFill="1"/>
    <xf numFmtId="0" fontId="2" fillId="7" borderId="2" xfId="0" applyFont="1" applyFill="1" applyBorder="1"/>
    <xf numFmtId="0" fontId="2" fillId="7" borderId="3" xfId="0" applyFont="1" applyFill="1" applyBorder="1"/>
    <xf numFmtId="0" fontId="10" fillId="7" borderId="22" xfId="0" applyFont="1" applyFill="1" applyBorder="1"/>
    <xf numFmtId="0" fontId="2" fillId="7" borderId="22" xfId="0" applyFont="1" applyFill="1" applyBorder="1"/>
    <xf numFmtId="0" fontId="2" fillId="7" borderId="15" xfId="0" applyFont="1" applyFill="1" applyBorder="1"/>
    <xf numFmtId="0" fontId="6" fillId="8" borderId="5" xfId="0" applyFont="1" applyFill="1" applyBorder="1" applyAlignment="1">
      <alignment shrinkToFit="1"/>
    </xf>
    <xf numFmtId="0" fontId="6" fillId="8" borderId="0" xfId="0" applyFont="1" applyFill="1" applyAlignment="1">
      <alignment shrinkToFit="1"/>
    </xf>
    <xf numFmtId="0" fontId="6" fillId="8" borderId="6" xfId="0" applyFont="1" applyFill="1" applyBorder="1" applyAlignment="1">
      <alignment shrinkToFi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0" fontId="2" fillId="7" borderId="0" xfId="0" applyFont="1" applyFill="1"/>
    <xf numFmtId="0" fontId="10" fillId="7" borderId="22" xfId="0" applyFont="1" applyFill="1" applyBorder="1" applyAlignment="1">
      <alignment horizontal="left" vertical="center" wrapText="1"/>
    </xf>
    <xf numFmtId="0" fontId="2" fillId="7" borderId="11" xfId="0" applyFont="1" applyFill="1" applyBorder="1" applyAlignment="1">
      <alignment horizontal="center"/>
    </xf>
    <xf numFmtId="0" fontId="2" fillId="7" borderId="12" xfId="0" applyFont="1" applyFill="1" applyBorder="1" applyAlignment="1">
      <alignment horizontal="center"/>
    </xf>
    <xf numFmtId="0" fontId="2" fillId="7" borderId="13" xfId="0" applyFont="1" applyFill="1" applyBorder="1" applyAlignment="1">
      <alignment horizontal="center"/>
    </xf>
    <xf numFmtId="0" fontId="2" fillId="7" borderId="4" xfId="0" applyFont="1" applyFill="1" applyBorder="1"/>
    <xf numFmtId="0" fontId="2" fillId="8" borderId="7" xfId="0" applyFont="1" applyFill="1" applyBorder="1" applyAlignment="1">
      <alignment horizontal="left"/>
    </xf>
    <xf numFmtId="0" fontId="2" fillId="8" borderId="1" xfId="0" applyFont="1" applyFill="1" applyBorder="1" applyAlignment="1">
      <alignment horizontal="left"/>
    </xf>
    <xf numFmtId="0" fontId="2" fillId="0" borderId="16" xfId="0" applyFont="1" applyBorder="1"/>
    <xf numFmtId="0" fontId="2" fillId="0" borderId="17" xfId="0" applyFont="1" applyBorder="1"/>
    <xf numFmtId="0" fontId="5" fillId="7" borderId="7" xfId="0" applyFont="1" applyFill="1" applyBorder="1"/>
    <xf numFmtId="0" fontId="5" fillId="7" borderId="1" xfId="0" applyFont="1" applyFill="1" applyBorder="1"/>
    <xf numFmtId="0" fontId="8" fillId="0" borderId="5" xfId="0" applyFont="1" applyBorder="1" applyAlignment="1">
      <alignment horizontal="center" vertical="top" wrapText="1"/>
    </xf>
    <xf numFmtId="0" fontId="8" fillId="0" borderId="0" xfId="0" applyFont="1" applyAlignment="1">
      <alignment horizontal="center" vertical="top" wrapText="1"/>
    </xf>
    <xf numFmtId="0" fontId="8" fillId="7" borderId="5" xfId="0" applyFont="1" applyFill="1" applyBorder="1" applyAlignment="1">
      <alignment horizontal="center"/>
    </xf>
    <xf numFmtId="0" fontId="8" fillId="7" borderId="0" xfId="0" applyFont="1" applyFill="1" applyAlignment="1">
      <alignment horizontal="center"/>
    </xf>
    <xf numFmtId="0" fontId="2" fillId="7" borderId="0" xfId="0" applyFont="1" applyFill="1" applyAlignment="1">
      <alignment vertical="center" wrapText="1"/>
    </xf>
    <xf numFmtId="0" fontId="2" fillId="7" borderId="6" xfId="0" applyFont="1" applyFill="1" applyBorder="1" applyAlignment="1">
      <alignment vertical="center" wrapText="1"/>
    </xf>
    <xf numFmtId="0" fontId="2" fillId="7" borderId="1" xfId="0" applyFont="1" applyFill="1" applyBorder="1" applyAlignment="1">
      <alignment vertical="center" wrapText="1"/>
    </xf>
    <xf numFmtId="0" fontId="2" fillId="7" borderId="8" xfId="0" applyFont="1" applyFill="1" applyBorder="1" applyAlignment="1">
      <alignment vertical="center" wrapText="1"/>
    </xf>
    <xf numFmtId="0" fontId="6" fillId="7" borderId="0" xfId="0" applyFont="1" applyFill="1" applyAlignment="1">
      <alignment horizontal="center" vertical="center" wrapText="1"/>
    </xf>
    <xf numFmtId="0" fontId="6" fillId="7" borderId="1" xfId="0" applyFont="1" applyFill="1" applyBorder="1" applyAlignment="1">
      <alignment horizontal="center" vertical="center" wrapText="1"/>
    </xf>
    <xf numFmtId="0" fontId="2" fillId="8" borderId="20" xfId="0" applyFont="1" applyFill="1" applyBorder="1" applyAlignment="1">
      <alignment horizontal="left" vertical="center" wrapText="1"/>
    </xf>
    <xf numFmtId="0" fontId="2" fillId="8" borderId="0" xfId="0" applyFont="1" applyFill="1" applyAlignment="1">
      <alignment horizontal="left" vertical="center" wrapText="1"/>
    </xf>
    <xf numFmtId="0" fontId="2" fillId="8" borderId="21" xfId="0" applyFont="1" applyFill="1" applyBorder="1" applyAlignment="1">
      <alignment horizontal="left" vertical="center" wrapText="1"/>
    </xf>
    <xf numFmtId="0" fontId="2" fillId="8" borderId="1" xfId="0" applyFont="1" applyFill="1" applyBorder="1" applyAlignment="1">
      <alignment horizontal="left" vertical="center" wrapText="1"/>
    </xf>
    <xf numFmtId="0" fontId="2" fillId="0" borderId="1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7" borderId="7" xfId="0" applyFont="1" applyFill="1" applyBorder="1"/>
    <xf numFmtId="0" fontId="2" fillId="7" borderId="1" xfId="0" applyFont="1" applyFill="1" applyBorder="1"/>
    <xf numFmtId="0" fontId="2" fillId="7" borderId="5" xfId="0" applyFont="1" applyFill="1" applyBorder="1"/>
    <xf numFmtId="0" fontId="2" fillId="7" borderId="19" xfId="0" applyFont="1" applyFill="1" applyBorder="1"/>
    <xf numFmtId="0" fontId="2" fillId="0" borderId="0" xfId="0" applyFont="1" applyAlignment="1">
      <alignment horizontal="left" vertical="center" wrapText="1"/>
    </xf>
    <xf numFmtId="0" fontId="2" fillId="0" borderId="0" xfId="0" applyFont="1"/>
    <xf numFmtId="0" fontId="2" fillId="0" borderId="0" xfId="0" applyFont="1" applyAlignment="1">
      <alignment horizontal="left"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5" xfId="0" applyFont="1" applyBorder="1" applyAlignment="1">
      <alignment horizontal="right" vertical="center"/>
    </xf>
    <xf numFmtId="0" fontId="3" fillId="0" borderId="0" xfId="0" applyFont="1" applyAlignment="1">
      <alignment horizontal="right" vertical="center"/>
    </xf>
  </cellXfs>
  <cellStyles count="2">
    <cellStyle name="Normal" xfId="0" builtinId="0"/>
    <cellStyle name="Percent" xfId="1" builtinId="5"/>
  </cellStyles>
  <dxfs count="0"/>
  <tableStyles count="0" defaultTableStyle="TableStyleMedium2" defaultPivotStyle="PivotStyleLight16"/>
  <colors>
    <mruColors>
      <color rgb="FFE5EEFF"/>
      <color rgb="FF99FFCC"/>
      <color rgb="FFFF9F9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76200</xdr:colOff>
      <xdr:row>4</xdr:row>
      <xdr:rowOff>45720</xdr:rowOff>
    </xdr:from>
    <xdr:to>
      <xdr:col>18</xdr:col>
      <xdr:colOff>502920</xdr:colOff>
      <xdr:row>4</xdr:row>
      <xdr:rowOff>60960</xdr:rowOff>
    </xdr:to>
    <xdr:cxnSp macro="">
      <xdr:nvCxnSpPr>
        <xdr:cNvPr id="3" name="Straight Connector 2">
          <a:extLst>
            <a:ext uri="{FF2B5EF4-FFF2-40B4-BE49-F238E27FC236}">
              <a16:creationId xmlns:a16="http://schemas.microsoft.com/office/drawing/2014/main" id="{48008482-BE82-5385-307F-57BB2FA79968}"/>
            </a:ext>
          </a:extLst>
        </xdr:cNvPr>
        <xdr:cNvCxnSpPr/>
      </xdr:nvCxnSpPr>
      <xdr:spPr>
        <a:xfrm>
          <a:off x="76200" y="777240"/>
          <a:ext cx="11551920" cy="15240"/>
        </a:xfrm>
        <a:prstGeom prst="line">
          <a:avLst/>
        </a:prstGeom>
        <a:ln>
          <a:solidFill>
            <a:srgbClr val="00B0F0"/>
          </a:solidFill>
        </a:ln>
      </xdr:spPr>
      <xdr:style>
        <a:lnRef idx="2">
          <a:schemeClr val="accent1"/>
        </a:lnRef>
        <a:fillRef idx="0">
          <a:schemeClr val="accent1"/>
        </a:fillRef>
        <a:effectRef idx="1">
          <a:schemeClr val="accent1"/>
        </a:effectRef>
        <a:fontRef idx="minor">
          <a:schemeClr val="tx1"/>
        </a:fontRef>
      </xdr:style>
    </xdr:cxnSp>
    <xdr:clientData/>
  </xdr:twoCellAnchor>
  <xdr:twoCellAnchor editAs="oneCell">
    <xdr:from>
      <xdr:col>1</xdr:col>
      <xdr:colOff>53340</xdr:colOff>
      <xdr:row>0</xdr:row>
      <xdr:rowOff>71530</xdr:rowOff>
    </xdr:from>
    <xdr:to>
      <xdr:col>6</xdr:col>
      <xdr:colOff>533400</xdr:colOff>
      <xdr:row>4</xdr:row>
      <xdr:rowOff>3965</xdr:rowOff>
    </xdr:to>
    <xdr:pic>
      <xdr:nvPicPr>
        <xdr:cNvPr id="6" name="Picture 5">
          <a:extLst>
            <a:ext uri="{FF2B5EF4-FFF2-40B4-BE49-F238E27FC236}">
              <a16:creationId xmlns:a16="http://schemas.microsoft.com/office/drawing/2014/main" id="{4DBE62D7-EA23-4222-AAA4-0244C8ACEA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5340" y="71530"/>
          <a:ext cx="3893820" cy="6639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541020</xdr:colOff>
      <xdr:row>4</xdr:row>
      <xdr:rowOff>0</xdr:rowOff>
    </xdr:to>
    <xdr:pic>
      <xdr:nvPicPr>
        <xdr:cNvPr id="2" name="Picture 1">
          <a:extLst>
            <a:ext uri="{FF2B5EF4-FFF2-40B4-BE49-F238E27FC236}">
              <a16:creationId xmlns:a16="http://schemas.microsoft.com/office/drawing/2014/main" id="{C5A0C6C1-5092-4EFD-BA84-1BF7ABED5F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4290060" cy="7315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68211E-DAB8-406C-A400-7229517ACFE1}">
  <dimension ref="A1:W32"/>
  <sheetViews>
    <sheetView tabSelected="1" workbookViewId="0">
      <selection activeCell="Y25" sqref="Y25"/>
    </sheetView>
  </sheetViews>
  <sheetFormatPr defaultRowHeight="15" x14ac:dyDescent="0.25"/>
  <cols>
    <col min="1" max="1" width="11.140625" customWidth="1"/>
    <col min="5" max="5" width="14.28515625" bestFit="1" customWidth="1"/>
    <col min="12" max="12" width="18.28515625" bestFit="1" customWidth="1"/>
    <col min="18" max="18" width="14" customWidth="1"/>
    <col min="19" max="19" width="11.85546875" customWidth="1"/>
  </cols>
  <sheetData>
    <row r="1" spans="1:23" ht="14.45" customHeight="1" x14ac:dyDescent="0.25">
      <c r="A1" s="41"/>
      <c r="B1" s="42"/>
      <c r="C1" s="42"/>
      <c r="D1" s="42"/>
      <c r="E1" s="42"/>
      <c r="F1" s="42"/>
      <c r="G1" s="42"/>
      <c r="H1" s="42"/>
      <c r="I1" s="42"/>
      <c r="J1" s="26"/>
      <c r="K1" s="26"/>
      <c r="L1" s="26"/>
      <c r="M1" s="42" t="s">
        <v>0</v>
      </c>
      <c r="N1" s="42"/>
      <c r="O1" s="42"/>
      <c r="P1" s="42"/>
      <c r="Q1" s="42"/>
      <c r="R1" s="42"/>
      <c r="S1" s="35"/>
    </row>
    <row r="2" spans="1:23" ht="14.45" customHeight="1" x14ac:dyDescent="0.25">
      <c r="A2" s="43"/>
      <c r="B2" s="44"/>
      <c r="C2" s="44"/>
      <c r="D2" s="44"/>
      <c r="E2" s="44"/>
      <c r="F2" s="44"/>
      <c r="G2" s="44"/>
      <c r="H2" s="44"/>
      <c r="I2" s="44"/>
      <c r="J2" s="27"/>
      <c r="K2" s="27"/>
      <c r="L2" s="27"/>
      <c r="M2" s="44"/>
      <c r="N2" s="44"/>
      <c r="O2" s="44"/>
      <c r="P2" s="44"/>
      <c r="Q2" s="44"/>
      <c r="R2" s="44"/>
      <c r="S2" s="36"/>
    </row>
    <row r="3" spans="1:23" ht="14.45" customHeight="1" x14ac:dyDescent="0.25">
      <c r="A3" s="43"/>
      <c r="B3" s="44"/>
      <c r="C3" s="44"/>
      <c r="D3" s="44"/>
      <c r="E3" s="44"/>
      <c r="F3" s="44"/>
      <c r="G3" s="44"/>
      <c r="H3" s="44"/>
      <c r="I3" s="44"/>
      <c r="J3" s="27"/>
      <c r="K3" s="27"/>
      <c r="L3" s="27"/>
      <c r="M3" s="44"/>
      <c r="N3" s="44"/>
      <c r="O3" s="44"/>
      <c r="P3" s="44"/>
      <c r="Q3" s="44"/>
      <c r="R3" s="44"/>
      <c r="S3" s="36"/>
    </row>
    <row r="4" spans="1:23" ht="14.45" customHeight="1" x14ac:dyDescent="0.25">
      <c r="A4" s="43"/>
      <c r="B4" s="44"/>
      <c r="C4" s="44"/>
      <c r="D4" s="44"/>
      <c r="E4" s="44"/>
      <c r="F4" s="44"/>
      <c r="G4" s="44"/>
      <c r="H4" s="44"/>
      <c r="I4" s="44"/>
      <c r="J4" s="27"/>
      <c r="K4" s="27"/>
      <c r="L4" s="27"/>
      <c r="M4" s="44"/>
      <c r="N4" s="44"/>
      <c r="O4" s="44"/>
      <c r="P4" s="44"/>
      <c r="Q4" s="44"/>
      <c r="R4" s="44"/>
      <c r="S4" s="36"/>
    </row>
    <row r="5" spans="1:23" ht="22.5" thickBot="1" x14ac:dyDescent="0.3">
      <c r="A5" s="23"/>
      <c r="B5" s="24"/>
      <c r="C5" s="24"/>
      <c r="D5" s="24"/>
      <c r="E5" s="24"/>
      <c r="F5" s="24"/>
      <c r="G5" s="24"/>
      <c r="H5" s="24"/>
      <c r="I5" s="24"/>
      <c r="J5" s="24"/>
      <c r="K5" s="24"/>
      <c r="L5" s="2"/>
      <c r="M5" s="3"/>
      <c r="N5" s="3"/>
      <c r="O5" s="3"/>
      <c r="P5" s="3"/>
      <c r="Q5" s="3"/>
      <c r="R5" s="3"/>
      <c r="S5" s="4"/>
    </row>
    <row r="6" spans="1:23" ht="19.5" thickTop="1" thickBot="1" x14ac:dyDescent="0.4">
      <c r="A6" s="7"/>
      <c r="B6" s="5"/>
      <c r="C6" s="5"/>
      <c r="D6" s="5"/>
      <c r="E6" s="5"/>
      <c r="F6" s="5"/>
      <c r="G6" s="25" t="s">
        <v>1</v>
      </c>
      <c r="H6" s="71" t="s">
        <v>2</v>
      </c>
      <c r="I6" s="72"/>
      <c r="J6" s="73"/>
      <c r="K6" s="5"/>
      <c r="L6" s="5"/>
      <c r="M6" s="5"/>
      <c r="N6" s="5"/>
      <c r="O6" s="5"/>
      <c r="P6" s="5"/>
      <c r="Q6" s="5"/>
      <c r="R6" s="5"/>
      <c r="S6" s="6"/>
      <c r="T6" s="1"/>
      <c r="U6" s="1"/>
      <c r="V6" s="1"/>
      <c r="W6" s="1"/>
    </row>
    <row r="7" spans="1:23" ht="18.75" thickTop="1" x14ac:dyDescent="0.35">
      <c r="A7" s="66" t="s">
        <v>3</v>
      </c>
      <c r="B7" s="67"/>
      <c r="C7" s="67"/>
      <c r="D7" s="67"/>
      <c r="E7" s="68"/>
      <c r="F7" s="5"/>
      <c r="G7" s="12"/>
      <c r="H7" s="12"/>
      <c r="I7" s="12"/>
      <c r="J7" s="12"/>
      <c r="K7" s="12"/>
      <c r="L7" s="12"/>
      <c r="M7" s="12"/>
      <c r="N7" s="12"/>
      <c r="O7" s="12"/>
      <c r="P7" s="12"/>
      <c r="Q7" s="12"/>
      <c r="R7" s="12"/>
      <c r="S7" s="6"/>
      <c r="T7" s="1"/>
      <c r="U7" s="1"/>
      <c r="V7" s="1"/>
      <c r="W7" s="1"/>
    </row>
    <row r="8" spans="1:23" ht="18" x14ac:dyDescent="0.35">
      <c r="A8" s="52" t="s">
        <v>4</v>
      </c>
      <c r="B8" s="53"/>
      <c r="C8" s="53"/>
      <c r="D8" s="53"/>
      <c r="E8" s="21">
        <v>4.4999999999999998E-2</v>
      </c>
      <c r="F8" s="5"/>
      <c r="G8" s="58" t="s">
        <v>48</v>
      </c>
      <c r="H8" s="59"/>
      <c r="I8" s="59"/>
      <c r="J8" s="59"/>
      <c r="K8" s="59"/>
      <c r="L8" s="59"/>
      <c r="M8" s="59"/>
      <c r="N8" s="59"/>
      <c r="O8" s="59"/>
      <c r="P8" s="59"/>
      <c r="Q8" s="59"/>
      <c r="R8" s="74"/>
      <c r="S8" s="14"/>
      <c r="T8" s="1"/>
      <c r="U8" s="1"/>
      <c r="V8" s="1"/>
      <c r="W8" s="1"/>
    </row>
    <row r="9" spans="1:23" ht="18" x14ac:dyDescent="0.35">
      <c r="A9" s="52" t="s">
        <v>5</v>
      </c>
      <c r="B9" s="53"/>
      <c r="C9" s="53"/>
      <c r="D9" s="53"/>
      <c r="E9" s="22">
        <v>1</v>
      </c>
      <c r="F9" s="15">
        <f>E9/12</f>
        <v>8.3333333333333329E-2</v>
      </c>
      <c r="G9" s="7" t="s">
        <v>6</v>
      </c>
      <c r="H9" s="5"/>
      <c r="I9" s="5"/>
      <c r="J9" s="5"/>
      <c r="K9" s="5"/>
      <c r="L9" s="5"/>
      <c r="M9" s="5"/>
      <c r="N9" s="5"/>
      <c r="O9" s="5"/>
      <c r="P9" s="5"/>
      <c r="Q9" s="5"/>
      <c r="R9" s="6"/>
      <c r="S9" s="14"/>
      <c r="T9" s="1"/>
      <c r="U9" s="1"/>
      <c r="V9" s="1"/>
      <c r="W9" s="1"/>
    </row>
    <row r="10" spans="1:23" ht="18" x14ac:dyDescent="0.35">
      <c r="A10" s="52" t="s">
        <v>7</v>
      </c>
      <c r="B10" s="53"/>
      <c r="C10" s="53"/>
      <c r="D10" s="53"/>
      <c r="E10" s="29">
        <v>6000</v>
      </c>
      <c r="F10" s="5"/>
      <c r="G10" s="7" t="s">
        <v>8</v>
      </c>
      <c r="H10" s="5"/>
      <c r="I10" s="5"/>
      <c r="J10" s="5"/>
      <c r="K10" s="5"/>
      <c r="L10" s="5"/>
      <c r="M10" s="5"/>
      <c r="N10" s="5"/>
      <c r="O10" s="5"/>
      <c r="P10" s="5"/>
      <c r="Q10" s="5"/>
      <c r="R10" s="6"/>
      <c r="S10" s="6"/>
      <c r="T10" s="1"/>
      <c r="U10" s="1"/>
      <c r="V10" s="1"/>
      <c r="W10" s="1"/>
    </row>
    <row r="11" spans="1:23" ht="18" x14ac:dyDescent="0.35">
      <c r="A11" s="75" t="s">
        <v>9</v>
      </c>
      <c r="B11" s="76"/>
      <c r="C11" s="76"/>
      <c r="D11" s="76"/>
      <c r="E11" s="32">
        <f>E10/(1+E8)^F9</f>
        <v>5978.0318722796355</v>
      </c>
      <c r="F11" s="5"/>
      <c r="G11" s="11" t="s">
        <v>10</v>
      </c>
      <c r="H11" s="12"/>
      <c r="I11" s="12"/>
      <c r="J11" s="12"/>
      <c r="K11" s="12"/>
      <c r="L11" s="12"/>
      <c r="M11" s="12"/>
      <c r="N11" s="12"/>
      <c r="O11" s="12"/>
      <c r="P11" s="12"/>
      <c r="Q11" s="12"/>
      <c r="R11" s="13"/>
      <c r="S11" s="6"/>
      <c r="T11" s="1"/>
      <c r="U11" s="1"/>
      <c r="V11" s="1"/>
      <c r="W11" s="1"/>
    </row>
    <row r="12" spans="1:23" ht="18" x14ac:dyDescent="0.35">
      <c r="A12" s="7"/>
      <c r="B12" s="5"/>
      <c r="C12" s="5"/>
      <c r="D12" s="5"/>
      <c r="E12" s="1"/>
      <c r="F12" s="5"/>
      <c r="G12" s="69"/>
      <c r="H12" s="69"/>
      <c r="I12" s="69"/>
      <c r="J12" s="69"/>
      <c r="K12" s="69"/>
      <c r="L12" s="69"/>
      <c r="M12" s="69"/>
      <c r="N12" s="69"/>
      <c r="O12" s="69"/>
      <c r="P12" s="69"/>
      <c r="Q12" s="69"/>
      <c r="R12" s="69"/>
      <c r="S12" s="6"/>
      <c r="T12" s="1"/>
      <c r="U12" s="1"/>
      <c r="V12" s="1"/>
      <c r="W12" s="1"/>
    </row>
    <row r="13" spans="1:23" ht="16.899999999999999" customHeight="1" x14ac:dyDescent="0.35">
      <c r="A13" s="49" t="s">
        <v>11</v>
      </c>
      <c r="B13" s="50"/>
      <c r="C13" s="50"/>
      <c r="D13" s="50"/>
      <c r="E13" s="51"/>
      <c r="F13" s="5"/>
      <c r="G13" s="40" t="s">
        <v>12</v>
      </c>
      <c r="H13" s="40"/>
      <c r="I13" s="40"/>
      <c r="J13" s="40"/>
      <c r="K13" s="40"/>
      <c r="L13" s="40"/>
      <c r="M13" s="37"/>
      <c r="N13" s="37"/>
      <c r="O13" s="38"/>
      <c r="P13" s="38"/>
      <c r="Q13" s="38"/>
      <c r="R13" s="39"/>
      <c r="S13" s="6"/>
      <c r="T13" s="1"/>
      <c r="U13" s="1"/>
      <c r="V13" s="1"/>
      <c r="W13" s="1"/>
    </row>
    <row r="14" spans="1:23" ht="16.899999999999999" customHeight="1" x14ac:dyDescent="0.35">
      <c r="A14" s="63" t="s">
        <v>13</v>
      </c>
      <c r="B14" s="64"/>
      <c r="C14" s="64"/>
      <c r="D14" s="64"/>
      <c r="E14" s="65"/>
      <c r="F14" s="48" t="str">
        <f>IF((ISBLANK(E15)+ISBLANK(E16)+ISBLANK(E17))=3,"Please Fill in 2 Values",IF((ISBLANK(E15)+ISBLANK(E16)+ISBLANK(E17))=2,"Please Fill In 1 more Value",IF((ISBLANK(E15)+ISBLANK(E16)+ISBLANK(E17))=0,"Please Leave 1 Value Blank","")))</f>
        <v/>
      </c>
      <c r="G14" s="60" t="s">
        <v>14</v>
      </c>
      <c r="H14" s="61"/>
      <c r="I14" s="61"/>
      <c r="J14" s="61"/>
      <c r="K14" s="61"/>
      <c r="L14" s="61"/>
      <c r="M14" s="61"/>
      <c r="N14" s="62"/>
      <c r="O14" s="62"/>
      <c r="P14" s="62"/>
      <c r="Q14" s="62"/>
      <c r="R14" s="62"/>
      <c r="S14" s="6"/>
      <c r="T14" s="1"/>
      <c r="U14" s="1"/>
      <c r="V14" s="1"/>
      <c r="W14" s="1"/>
    </row>
    <row r="15" spans="1:23" ht="16.899999999999999" customHeight="1" x14ac:dyDescent="0.35">
      <c r="A15" s="56" t="s">
        <v>15</v>
      </c>
      <c r="B15" s="57"/>
      <c r="C15" s="57"/>
      <c r="D15" s="57"/>
      <c r="E15" s="29"/>
      <c r="F15" s="48"/>
      <c r="G15" s="70" t="s">
        <v>16</v>
      </c>
      <c r="H15" s="70"/>
      <c r="I15" s="70"/>
      <c r="J15" s="70"/>
      <c r="K15" s="70"/>
      <c r="L15" s="70"/>
      <c r="M15" s="70"/>
      <c r="N15" s="70"/>
      <c r="O15" s="70"/>
      <c r="P15" s="70"/>
      <c r="Q15" s="70"/>
      <c r="R15" s="70"/>
      <c r="S15" s="6"/>
      <c r="T15" s="1"/>
      <c r="U15" s="1"/>
      <c r="V15" s="1"/>
      <c r="W15" s="1"/>
    </row>
    <row r="16" spans="1:23" ht="16.899999999999999" customHeight="1" x14ac:dyDescent="0.35">
      <c r="A16" s="56" t="s">
        <v>17</v>
      </c>
      <c r="B16" s="57"/>
      <c r="C16" s="57"/>
      <c r="D16" s="57"/>
      <c r="E16" s="29">
        <v>88.7</v>
      </c>
      <c r="F16" s="48"/>
      <c r="G16" s="70"/>
      <c r="H16" s="70"/>
      <c r="I16" s="70"/>
      <c r="J16" s="70"/>
      <c r="K16" s="70"/>
      <c r="L16" s="70"/>
      <c r="M16" s="70"/>
      <c r="N16" s="70"/>
      <c r="O16" s="70"/>
      <c r="P16" s="70"/>
      <c r="Q16" s="70"/>
      <c r="R16" s="70"/>
      <c r="S16" s="6"/>
      <c r="T16" s="1"/>
      <c r="U16" s="1"/>
      <c r="V16" s="1"/>
      <c r="W16" s="1"/>
    </row>
    <row r="17" spans="1:23" ht="18" x14ac:dyDescent="0.35">
      <c r="A17" s="54" t="s">
        <v>18</v>
      </c>
      <c r="B17" s="55"/>
      <c r="C17" s="55"/>
      <c r="D17" s="55"/>
      <c r="E17" s="30">
        <v>5994.57</v>
      </c>
      <c r="F17" s="48"/>
      <c r="G17" s="70"/>
      <c r="H17" s="70"/>
      <c r="I17" s="70"/>
      <c r="J17" s="70"/>
      <c r="K17" s="70"/>
      <c r="L17" s="70"/>
      <c r="M17" s="70"/>
      <c r="N17" s="70"/>
      <c r="O17" s="70"/>
      <c r="P17" s="70"/>
      <c r="Q17" s="70"/>
      <c r="R17" s="70"/>
      <c r="S17" s="6"/>
      <c r="T17" s="1"/>
      <c r="U17" s="1"/>
      <c r="V17" s="1"/>
      <c r="W17" s="1"/>
    </row>
    <row r="18" spans="1:23" ht="18" x14ac:dyDescent="0.35">
      <c r="A18" s="7"/>
      <c r="B18" s="5"/>
      <c r="C18" s="5"/>
      <c r="D18" s="5"/>
      <c r="E18" s="5"/>
      <c r="F18" s="5"/>
      <c r="G18" s="5"/>
      <c r="H18" s="5"/>
      <c r="I18" s="5"/>
      <c r="J18" s="5"/>
      <c r="K18" s="5"/>
      <c r="L18" s="5"/>
      <c r="M18" s="5"/>
      <c r="N18" s="5"/>
      <c r="O18" s="5"/>
      <c r="P18" s="5"/>
      <c r="Q18" s="5"/>
      <c r="R18" s="5"/>
      <c r="S18" s="6"/>
      <c r="T18" s="1"/>
      <c r="U18" s="1"/>
      <c r="V18" s="1"/>
      <c r="W18" s="1"/>
    </row>
    <row r="19" spans="1:23" ht="18" x14ac:dyDescent="0.35">
      <c r="A19" s="49" t="s">
        <v>19</v>
      </c>
      <c r="B19" s="50"/>
      <c r="C19" s="50"/>
      <c r="D19" s="50"/>
      <c r="E19" s="51"/>
      <c r="F19" s="5"/>
      <c r="G19" s="49" t="s">
        <v>20</v>
      </c>
      <c r="H19" s="50"/>
      <c r="I19" s="50"/>
      <c r="J19" s="50"/>
      <c r="K19" s="50"/>
      <c r="L19" s="51"/>
      <c r="M19" s="5"/>
      <c r="N19" s="49" t="s">
        <v>21</v>
      </c>
      <c r="O19" s="50"/>
      <c r="P19" s="50"/>
      <c r="Q19" s="50"/>
      <c r="R19" s="50"/>
      <c r="S19" s="51"/>
      <c r="T19" s="1"/>
      <c r="U19" s="1"/>
      <c r="V19" s="1"/>
      <c r="W19" s="1"/>
    </row>
    <row r="20" spans="1:23" ht="18" x14ac:dyDescent="0.35">
      <c r="A20" s="56" t="s">
        <v>15</v>
      </c>
      <c r="B20" s="57"/>
      <c r="C20" s="57"/>
      <c r="D20" s="57"/>
      <c r="E20" s="31">
        <f>IF(ISBLANK($E$15),$L$23,$E$15)</f>
        <v>105.23812772036418</v>
      </c>
      <c r="F20" s="5"/>
      <c r="G20" s="56" t="s">
        <v>17</v>
      </c>
      <c r="H20" s="57"/>
      <c r="I20" s="57"/>
      <c r="J20" s="57"/>
      <c r="K20" s="57"/>
      <c r="L20" s="31">
        <f>IF(ISBLANK($E$16),$E23,$E$16)</f>
        <v>88.7</v>
      </c>
      <c r="M20" s="5"/>
      <c r="N20" s="56" t="s">
        <v>15</v>
      </c>
      <c r="O20" s="57"/>
      <c r="P20" s="57"/>
      <c r="Q20" s="57"/>
      <c r="R20" s="57"/>
      <c r="S20" s="31">
        <f>IF(ISBLANK($E15),$L$23,$E$15)</f>
        <v>105.23812772036418</v>
      </c>
      <c r="T20" s="1"/>
      <c r="U20" s="1"/>
      <c r="V20" s="1"/>
      <c r="W20" s="1"/>
    </row>
    <row r="21" spans="1:23" ht="18" x14ac:dyDescent="0.35">
      <c r="A21" s="52" t="s">
        <v>22</v>
      </c>
      <c r="B21" s="53"/>
      <c r="C21" s="53"/>
      <c r="D21" s="53"/>
      <c r="E21" s="31">
        <f>$E$11</f>
        <v>5978.0318722796355</v>
      </c>
      <c r="F21" s="5"/>
      <c r="G21" s="52" t="s">
        <v>23</v>
      </c>
      <c r="H21" s="53"/>
      <c r="I21" s="53"/>
      <c r="J21" s="53"/>
      <c r="K21" s="53"/>
      <c r="L21" s="31">
        <f>$E$11</f>
        <v>5978.0318722796355</v>
      </c>
      <c r="M21" s="5"/>
      <c r="N21" s="52" t="s">
        <v>17</v>
      </c>
      <c r="O21" s="53"/>
      <c r="P21" s="53"/>
      <c r="Q21" s="53"/>
      <c r="R21" s="53"/>
      <c r="S21" s="31">
        <f>IF(ISBLANK($E$16),$E$23,$E$16)</f>
        <v>88.7</v>
      </c>
      <c r="T21" s="1"/>
      <c r="U21" s="1"/>
      <c r="V21" s="1"/>
      <c r="W21" s="1"/>
    </row>
    <row r="22" spans="1:23" ht="18" x14ac:dyDescent="0.35">
      <c r="A22" s="56" t="s">
        <v>24</v>
      </c>
      <c r="B22" s="57"/>
      <c r="C22" s="57"/>
      <c r="D22" s="57"/>
      <c r="E22" s="31">
        <f>IF(ISBLANK($E$17),$S$23,$E$17)</f>
        <v>5994.57</v>
      </c>
      <c r="F22" s="5"/>
      <c r="G22" s="52" t="s">
        <v>24</v>
      </c>
      <c r="H22" s="53"/>
      <c r="I22" s="53"/>
      <c r="J22" s="53"/>
      <c r="K22" s="53"/>
      <c r="L22" s="31">
        <f>IF(ISBLANK($E$17),$S$23,$E$17)</f>
        <v>5994.57</v>
      </c>
      <c r="M22" s="5"/>
      <c r="N22" s="52" t="s">
        <v>23</v>
      </c>
      <c r="O22" s="53"/>
      <c r="P22" s="53"/>
      <c r="Q22" s="53"/>
      <c r="R22" s="53"/>
      <c r="S22" s="31">
        <f>$E$11</f>
        <v>5978.0318722796355</v>
      </c>
      <c r="T22" s="1"/>
      <c r="U22" s="1"/>
      <c r="V22" s="1"/>
      <c r="W22" s="1"/>
    </row>
    <row r="23" spans="1:23" ht="18" x14ac:dyDescent="0.35">
      <c r="A23" s="75" t="s">
        <v>25</v>
      </c>
      <c r="B23" s="76"/>
      <c r="C23" s="76"/>
      <c r="D23" s="76"/>
      <c r="E23" s="32">
        <f>IF(ISBLANK($E$16),$E$21+$E$20-$E$22,$E$16)</f>
        <v>88.7</v>
      </c>
      <c r="F23" s="5"/>
      <c r="G23" s="75" t="s">
        <v>15</v>
      </c>
      <c r="H23" s="76"/>
      <c r="I23" s="76"/>
      <c r="J23" s="76"/>
      <c r="K23" s="76"/>
      <c r="L23" s="32">
        <f>IF(ISBLANK($E$15),$L$22-$L$21+$L$20,$E$15)</f>
        <v>105.23812772036418</v>
      </c>
      <c r="M23" s="5"/>
      <c r="N23" s="54" t="s">
        <v>26</v>
      </c>
      <c r="O23" s="55"/>
      <c r="P23" s="55"/>
      <c r="Q23" s="55"/>
      <c r="R23" s="55"/>
      <c r="S23" s="32">
        <f>IF(ISBLANK($E$17),$S$20-$S$21+$S$22,$E$17)</f>
        <v>5994.57</v>
      </c>
      <c r="T23" s="1"/>
      <c r="U23" s="1"/>
      <c r="V23" s="1"/>
      <c r="W23" s="1"/>
    </row>
    <row r="24" spans="1:23" ht="18" x14ac:dyDescent="0.35">
      <c r="A24" s="7"/>
      <c r="B24" s="5"/>
      <c r="C24" s="5"/>
      <c r="D24" s="5"/>
      <c r="E24" s="5"/>
      <c r="F24" s="5"/>
      <c r="G24" s="5"/>
      <c r="H24" s="5"/>
      <c r="I24" s="5"/>
      <c r="J24" s="5"/>
      <c r="K24" s="5"/>
      <c r="L24" s="1"/>
      <c r="M24" s="5"/>
      <c r="N24" s="5"/>
      <c r="O24" s="5"/>
      <c r="P24" s="5"/>
      <c r="Q24" s="5"/>
      <c r="R24" s="5"/>
      <c r="S24" s="6"/>
      <c r="T24" s="1"/>
      <c r="U24" s="1"/>
      <c r="V24" s="1"/>
      <c r="W24" s="1"/>
    </row>
    <row r="25" spans="1:23" ht="18" x14ac:dyDescent="0.35">
      <c r="A25" s="77" t="s">
        <v>27</v>
      </c>
      <c r="B25" s="78"/>
      <c r="C25" s="78"/>
      <c r="D25" s="78"/>
      <c r="E25" s="28" t="str">
        <f>IF($L$23-$E$23=$S$23-$S$22,"YES","NO")</f>
        <v>YES</v>
      </c>
      <c r="G25" s="58" t="s">
        <v>28</v>
      </c>
      <c r="H25" s="59"/>
      <c r="I25" s="59"/>
      <c r="J25" s="59"/>
      <c r="K25" s="16"/>
      <c r="L25" s="33">
        <f>$R$26-$E$11</f>
        <v>-5978.0318722796355</v>
      </c>
      <c r="M25" s="69" t="str">
        <f>IF((L26&gt;L25),"Call is overpriced", "")</f>
        <v>Call is overpriced</v>
      </c>
      <c r="N25" s="69"/>
      <c r="O25" s="69"/>
      <c r="P25" s="45" t="s">
        <v>29</v>
      </c>
      <c r="Q25" s="46"/>
      <c r="R25" s="47"/>
      <c r="S25" s="6"/>
    </row>
    <row r="26" spans="1:23" ht="18" x14ac:dyDescent="0.35">
      <c r="A26" s="9"/>
      <c r="B26" s="3"/>
      <c r="C26" s="3"/>
      <c r="D26" s="3"/>
      <c r="E26" s="3"/>
      <c r="F26" s="3"/>
      <c r="G26" s="99" t="s">
        <v>30</v>
      </c>
      <c r="H26" s="69"/>
      <c r="I26" s="69"/>
      <c r="J26" s="69"/>
      <c r="K26" s="69"/>
      <c r="L26" s="31">
        <f>$L$23-$E$23</f>
        <v>16.538127720364173</v>
      </c>
      <c r="M26" s="69"/>
      <c r="N26" s="69"/>
      <c r="O26" s="69"/>
      <c r="P26" s="91" t="s">
        <v>18</v>
      </c>
      <c r="Q26" s="92"/>
      <c r="R26" s="95"/>
      <c r="S26" s="6"/>
    </row>
    <row r="27" spans="1:23" ht="16.899999999999999" customHeight="1" x14ac:dyDescent="0.35">
      <c r="A27" s="81" t="s">
        <v>31</v>
      </c>
      <c r="B27" s="82"/>
      <c r="C27" s="82"/>
      <c r="D27" s="82"/>
      <c r="E27" s="82"/>
      <c r="F27" s="10"/>
      <c r="G27" s="97" t="s">
        <v>32</v>
      </c>
      <c r="H27" s="98"/>
      <c r="I27" s="98"/>
      <c r="J27" s="98"/>
      <c r="K27" s="8"/>
      <c r="L27" s="34">
        <f>$R$26-$E$10</f>
        <v>-6000</v>
      </c>
      <c r="M27" s="99" t="str">
        <f>IF((L26&lt;L27),"Put is overpriced","")</f>
        <v/>
      </c>
      <c r="N27" s="69"/>
      <c r="O27" s="100"/>
      <c r="P27" s="93"/>
      <c r="Q27" s="94"/>
      <c r="R27" s="96"/>
      <c r="S27" s="4"/>
    </row>
    <row r="28" spans="1:23" ht="18" x14ac:dyDescent="0.35">
      <c r="A28" s="81"/>
      <c r="B28" s="82"/>
      <c r="C28" s="82"/>
      <c r="D28" s="82"/>
      <c r="E28" s="82"/>
      <c r="F28" s="3"/>
      <c r="G28" s="3"/>
      <c r="H28" s="3"/>
      <c r="I28" s="3"/>
      <c r="J28" s="3"/>
      <c r="K28" s="3"/>
      <c r="L28" s="1"/>
      <c r="M28" s="3"/>
      <c r="N28" s="3"/>
      <c r="O28" s="3"/>
      <c r="P28" s="3"/>
      <c r="Q28" s="3"/>
      <c r="R28" s="3"/>
      <c r="S28" s="4"/>
    </row>
    <row r="29" spans="1:23" ht="16.899999999999999" customHeight="1" x14ac:dyDescent="0.35">
      <c r="A29" s="83" t="s">
        <v>33</v>
      </c>
      <c r="B29" s="84"/>
      <c r="C29" s="84"/>
      <c r="D29" s="84"/>
      <c r="E29" s="84"/>
      <c r="F29" s="5"/>
      <c r="G29" s="89" t="s">
        <v>49</v>
      </c>
      <c r="H29" s="89"/>
      <c r="I29" s="89"/>
      <c r="J29" s="89"/>
      <c r="K29" s="89"/>
      <c r="L29" s="89"/>
      <c r="M29" s="3"/>
      <c r="N29" s="85"/>
      <c r="O29" s="85"/>
      <c r="P29" s="85"/>
      <c r="Q29" s="85"/>
      <c r="R29" s="85"/>
      <c r="S29" s="86"/>
    </row>
    <row r="30" spans="1:23" ht="14.45" customHeight="1" x14ac:dyDescent="0.25">
      <c r="A30" s="9"/>
      <c r="B30" s="3"/>
      <c r="C30" s="3"/>
      <c r="D30" s="3"/>
      <c r="E30" s="3"/>
      <c r="F30" s="3"/>
      <c r="G30" s="89"/>
      <c r="H30" s="89"/>
      <c r="I30" s="89"/>
      <c r="J30" s="89"/>
      <c r="K30" s="89"/>
      <c r="L30" s="89"/>
      <c r="M30" s="3"/>
      <c r="N30" s="85"/>
      <c r="O30" s="85"/>
      <c r="P30" s="85"/>
      <c r="Q30" s="85"/>
      <c r="R30" s="85"/>
      <c r="S30" s="86"/>
    </row>
    <row r="31" spans="1:23" ht="14.45" customHeight="1" x14ac:dyDescent="0.25">
      <c r="A31" s="9"/>
      <c r="B31" s="3"/>
      <c r="C31" s="3"/>
      <c r="D31" s="3"/>
      <c r="E31" s="3"/>
      <c r="F31" s="3"/>
      <c r="G31" s="89"/>
      <c r="H31" s="89"/>
      <c r="I31" s="89"/>
      <c r="J31" s="89"/>
      <c r="K31" s="89"/>
      <c r="L31" s="89"/>
      <c r="M31" s="3"/>
      <c r="N31" s="85"/>
      <c r="O31" s="85"/>
      <c r="P31" s="85"/>
      <c r="Q31" s="85"/>
      <c r="R31" s="85"/>
      <c r="S31" s="86"/>
    </row>
    <row r="32" spans="1:23" x14ac:dyDescent="0.25">
      <c r="A32" s="79" t="s">
        <v>34</v>
      </c>
      <c r="B32" s="80"/>
      <c r="C32" s="80"/>
      <c r="D32" s="80"/>
      <c r="E32" s="80"/>
      <c r="F32" s="8"/>
      <c r="G32" s="90"/>
      <c r="H32" s="90"/>
      <c r="I32" s="90"/>
      <c r="J32" s="90"/>
      <c r="K32" s="90"/>
      <c r="L32" s="90"/>
      <c r="M32" s="8"/>
      <c r="N32" s="87"/>
      <c r="O32" s="87"/>
      <c r="P32" s="87"/>
      <c r="Q32" s="87"/>
      <c r="R32" s="87"/>
      <c r="S32" s="88"/>
    </row>
  </sheetData>
  <sheetProtection algorithmName="SHA-512" hashValue="26PTnva+DBt0jFPk7DeC74xo4f5MjXziR9tHrpcLNJ6rwR2PwCGD1WPitOrhdQ2yoWgSLrVfy7K0xCN2BfxM6w==" saltValue="mucvXz98cuPuiVc86fzfBQ==" spinCount="100000" sheet="1" objects="1" scenarios="1"/>
  <mergeCells count="48">
    <mergeCell ref="A32:E32"/>
    <mergeCell ref="A27:E28"/>
    <mergeCell ref="A29:E29"/>
    <mergeCell ref="N29:S32"/>
    <mergeCell ref="G29:L32"/>
    <mergeCell ref="P26:Q27"/>
    <mergeCell ref="R26:R27"/>
    <mergeCell ref="G27:J27"/>
    <mergeCell ref="M27:O27"/>
    <mergeCell ref="G26:K26"/>
    <mergeCell ref="M26:O26"/>
    <mergeCell ref="G21:K21"/>
    <mergeCell ref="A25:D25"/>
    <mergeCell ref="G22:K22"/>
    <mergeCell ref="G23:K23"/>
    <mergeCell ref="M25:O25"/>
    <mergeCell ref="A19:E19"/>
    <mergeCell ref="A21:D21"/>
    <mergeCell ref="A22:D22"/>
    <mergeCell ref="A20:D20"/>
    <mergeCell ref="A23:D23"/>
    <mergeCell ref="H6:J6"/>
    <mergeCell ref="A8:D8"/>
    <mergeCell ref="G8:R8"/>
    <mergeCell ref="A11:D11"/>
    <mergeCell ref="A10:D10"/>
    <mergeCell ref="A9:D9"/>
    <mergeCell ref="A15:D15"/>
    <mergeCell ref="A16:D16"/>
    <mergeCell ref="A7:E7"/>
    <mergeCell ref="G12:R12"/>
    <mergeCell ref="G15:R17"/>
    <mergeCell ref="A1:I4"/>
    <mergeCell ref="M1:R4"/>
    <mergeCell ref="P25:R25"/>
    <mergeCell ref="F14:F17"/>
    <mergeCell ref="N19:S19"/>
    <mergeCell ref="N22:R22"/>
    <mergeCell ref="N23:R23"/>
    <mergeCell ref="N20:R20"/>
    <mergeCell ref="N21:R21"/>
    <mergeCell ref="G20:K20"/>
    <mergeCell ref="G25:J25"/>
    <mergeCell ref="G19:L19"/>
    <mergeCell ref="G14:R14"/>
    <mergeCell ref="A13:E13"/>
    <mergeCell ref="A14:E14"/>
    <mergeCell ref="A17:D1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86C171-D651-48B9-AF32-63F92B86FEE5}">
  <dimension ref="A1:L23"/>
  <sheetViews>
    <sheetView topLeftCell="A6" workbookViewId="0">
      <selection activeCell="M13" sqref="M13"/>
    </sheetView>
  </sheetViews>
  <sheetFormatPr defaultRowHeight="15" x14ac:dyDescent="0.25"/>
  <cols>
    <col min="1" max="1" width="36.85546875" customWidth="1"/>
  </cols>
  <sheetData>
    <row r="1" spans="1:12" ht="14.45" customHeight="1" x14ac:dyDescent="0.25">
      <c r="A1" s="104" t="s">
        <v>0</v>
      </c>
      <c r="B1" s="105"/>
      <c r="C1" s="105"/>
      <c r="D1" s="105"/>
      <c r="E1" s="105"/>
      <c r="F1" s="105"/>
      <c r="G1" s="105"/>
      <c r="H1" s="105"/>
      <c r="I1" s="105"/>
      <c r="J1" s="105"/>
      <c r="K1" s="105"/>
      <c r="L1" s="18"/>
    </row>
    <row r="2" spans="1:12" ht="14.45" customHeight="1" x14ac:dyDescent="0.25">
      <c r="A2" s="106"/>
      <c r="B2" s="107"/>
      <c r="C2" s="107"/>
      <c r="D2" s="107"/>
      <c r="E2" s="107"/>
      <c r="F2" s="107"/>
      <c r="G2" s="107"/>
      <c r="H2" s="107"/>
      <c r="I2" s="107"/>
      <c r="J2" s="107"/>
      <c r="K2" s="107"/>
      <c r="L2" s="19"/>
    </row>
    <row r="3" spans="1:12" ht="14.45" customHeight="1" x14ac:dyDescent="0.25">
      <c r="A3" s="106"/>
      <c r="B3" s="107"/>
      <c r="C3" s="107"/>
      <c r="D3" s="107"/>
      <c r="E3" s="107"/>
      <c r="F3" s="107"/>
      <c r="G3" s="107"/>
      <c r="H3" s="107"/>
      <c r="I3" s="107"/>
      <c r="J3" s="107"/>
      <c r="K3" s="107"/>
      <c r="L3" s="19"/>
    </row>
    <row r="4" spans="1:12" ht="14.45" customHeight="1" x14ac:dyDescent="0.25">
      <c r="A4" s="106"/>
      <c r="B4" s="107"/>
      <c r="C4" s="107"/>
      <c r="D4" s="107"/>
      <c r="E4" s="107"/>
      <c r="F4" s="107"/>
      <c r="G4" s="107"/>
      <c r="H4" s="107"/>
      <c r="I4" s="107"/>
      <c r="J4" s="107"/>
      <c r="K4" s="107"/>
      <c r="L4" s="19"/>
    </row>
    <row r="5" spans="1:12" ht="18" x14ac:dyDescent="0.35">
      <c r="A5" s="1"/>
      <c r="B5" s="1"/>
      <c r="C5" s="1"/>
      <c r="D5" s="1"/>
      <c r="E5" s="1"/>
      <c r="F5" s="1"/>
      <c r="G5" s="1"/>
      <c r="H5" s="1"/>
      <c r="I5" s="1"/>
      <c r="J5" s="1"/>
      <c r="K5" s="1"/>
      <c r="L5" s="1"/>
    </row>
    <row r="6" spans="1:12" ht="18" x14ac:dyDescent="0.35">
      <c r="A6" s="17" t="s">
        <v>35</v>
      </c>
      <c r="B6" s="1"/>
      <c r="C6" s="1"/>
      <c r="D6" s="1"/>
      <c r="E6" s="1"/>
      <c r="F6" s="1"/>
      <c r="G6" s="1"/>
      <c r="H6" s="1"/>
      <c r="I6" s="1"/>
      <c r="J6" s="1"/>
      <c r="K6" s="1"/>
      <c r="L6" s="1"/>
    </row>
    <row r="7" spans="1:12" ht="18" x14ac:dyDescent="0.35">
      <c r="A7" s="1" t="s">
        <v>36</v>
      </c>
      <c r="B7" s="102" t="s">
        <v>37</v>
      </c>
      <c r="C7" s="102"/>
      <c r="D7" s="102"/>
      <c r="E7" s="102"/>
      <c r="F7" s="102"/>
      <c r="G7" s="102"/>
      <c r="H7" s="102"/>
      <c r="I7" s="102"/>
      <c r="J7" s="1"/>
      <c r="K7" s="1"/>
      <c r="L7" s="1"/>
    </row>
    <row r="8" spans="1:12" ht="18" x14ac:dyDescent="0.35">
      <c r="A8" s="1" t="s">
        <v>5</v>
      </c>
      <c r="B8" s="102" t="s">
        <v>38</v>
      </c>
      <c r="C8" s="102"/>
      <c r="D8" s="102"/>
      <c r="E8" s="102"/>
      <c r="F8" s="102"/>
      <c r="G8" s="102"/>
      <c r="H8" s="102"/>
      <c r="I8" s="102"/>
      <c r="J8" s="1"/>
      <c r="K8" s="1"/>
      <c r="L8" s="1"/>
    </row>
    <row r="9" spans="1:12" ht="18" x14ac:dyDescent="0.35">
      <c r="A9" s="1" t="s">
        <v>39</v>
      </c>
      <c r="B9" s="102" t="s">
        <v>40</v>
      </c>
      <c r="C9" s="102"/>
      <c r="D9" s="102"/>
      <c r="E9" s="102"/>
      <c r="F9" s="102"/>
      <c r="G9" s="102"/>
      <c r="H9" s="102"/>
      <c r="I9" s="102"/>
      <c r="J9" s="1"/>
      <c r="K9" s="1"/>
      <c r="L9" s="1"/>
    </row>
    <row r="10" spans="1:12" ht="18" x14ac:dyDescent="0.35">
      <c r="A10" s="1" t="s">
        <v>9</v>
      </c>
      <c r="B10" s="1" t="s">
        <v>41</v>
      </c>
      <c r="C10" s="1"/>
      <c r="D10" s="1"/>
      <c r="E10" s="1"/>
      <c r="F10" s="1"/>
      <c r="G10" s="1"/>
      <c r="H10" s="1"/>
      <c r="I10" s="1"/>
      <c r="J10" s="1"/>
      <c r="K10" s="1"/>
      <c r="L10" s="1"/>
    </row>
    <row r="11" spans="1:12" ht="18" x14ac:dyDescent="0.35">
      <c r="A11" s="1"/>
      <c r="B11" s="1"/>
      <c r="C11" s="1"/>
      <c r="D11" s="1"/>
      <c r="E11" s="1"/>
      <c r="F11" s="1"/>
      <c r="G11" s="1"/>
      <c r="H11" s="1"/>
      <c r="I11" s="1"/>
      <c r="J11" s="1"/>
      <c r="K11" s="1"/>
      <c r="L11" s="1"/>
    </row>
    <row r="12" spans="1:12" ht="18" x14ac:dyDescent="0.35">
      <c r="A12" s="17" t="s">
        <v>11</v>
      </c>
      <c r="B12" s="1" t="s">
        <v>42</v>
      </c>
      <c r="C12" s="1"/>
      <c r="D12" s="1"/>
      <c r="E12" s="1"/>
      <c r="F12" s="1"/>
      <c r="G12" s="1"/>
      <c r="H12" s="1"/>
      <c r="I12" s="1"/>
      <c r="J12" s="1"/>
      <c r="K12" s="1"/>
      <c r="L12" s="1"/>
    </row>
    <row r="13" spans="1:12" ht="18" x14ac:dyDescent="0.35">
      <c r="A13" s="20" t="s">
        <v>43</v>
      </c>
      <c r="B13" s="1"/>
      <c r="C13" s="1"/>
      <c r="D13" s="1"/>
      <c r="E13" s="1"/>
      <c r="F13" s="1"/>
      <c r="G13" s="1"/>
      <c r="H13" s="1"/>
      <c r="I13" s="1"/>
      <c r="J13" s="1"/>
      <c r="K13" s="1"/>
      <c r="L13" s="1"/>
    </row>
    <row r="14" spans="1:12" ht="16.899999999999999" customHeight="1" x14ac:dyDescent="0.35">
      <c r="A14" s="103" t="s">
        <v>27</v>
      </c>
      <c r="B14" s="102" t="s">
        <v>44</v>
      </c>
      <c r="C14" s="102"/>
      <c r="D14" s="102"/>
      <c r="E14" s="102"/>
      <c r="F14" s="102"/>
      <c r="G14" s="102"/>
      <c r="H14" s="102"/>
      <c r="I14" s="102"/>
      <c r="J14" s="102"/>
      <c r="K14" s="102"/>
      <c r="L14" s="102"/>
    </row>
    <row r="15" spans="1:12" ht="16.899999999999999" customHeight="1" x14ac:dyDescent="0.35">
      <c r="A15" s="103"/>
      <c r="B15" s="102" t="s">
        <v>45</v>
      </c>
      <c r="C15" s="102"/>
      <c r="D15" s="102"/>
      <c r="E15" s="102"/>
      <c r="F15" s="102"/>
      <c r="G15" s="102"/>
      <c r="H15" s="102"/>
      <c r="I15" s="102"/>
      <c r="J15" s="102"/>
      <c r="K15" s="102"/>
      <c r="L15" s="102"/>
    </row>
    <row r="17" spans="1:12" ht="18" x14ac:dyDescent="0.35">
      <c r="A17" s="17" t="s">
        <v>46</v>
      </c>
    </row>
    <row r="18" spans="1:12" ht="16.899999999999999" customHeight="1" x14ac:dyDescent="0.35">
      <c r="A18" s="1"/>
      <c r="B18" s="101" t="s">
        <v>47</v>
      </c>
      <c r="C18" s="101"/>
      <c r="D18" s="101"/>
      <c r="E18" s="101"/>
      <c r="F18" s="101"/>
      <c r="G18" s="101"/>
      <c r="H18" s="101"/>
      <c r="I18" s="101"/>
      <c r="J18" s="101"/>
      <c r="K18" s="101"/>
      <c r="L18" s="101"/>
    </row>
    <row r="19" spans="1:12" ht="16.899999999999999" customHeight="1" x14ac:dyDescent="0.35">
      <c r="A19" s="1" t="s">
        <v>28</v>
      </c>
      <c r="B19" s="101"/>
      <c r="C19" s="101"/>
      <c r="D19" s="101"/>
      <c r="E19" s="101"/>
      <c r="F19" s="101"/>
      <c r="G19" s="101"/>
      <c r="H19" s="101"/>
      <c r="I19" s="101"/>
      <c r="J19" s="101"/>
      <c r="K19" s="101"/>
      <c r="L19" s="101"/>
    </row>
    <row r="20" spans="1:12" ht="16.899999999999999" customHeight="1" x14ac:dyDescent="0.35">
      <c r="A20" s="1" t="s">
        <v>30</v>
      </c>
      <c r="B20" s="101"/>
      <c r="C20" s="101"/>
      <c r="D20" s="101"/>
      <c r="E20" s="101"/>
      <c r="F20" s="101"/>
      <c r="G20" s="101"/>
      <c r="H20" s="101"/>
      <c r="I20" s="101"/>
      <c r="J20" s="101"/>
      <c r="K20" s="101"/>
      <c r="L20" s="101"/>
    </row>
    <row r="21" spans="1:12" ht="14.45" customHeight="1" x14ac:dyDescent="0.35">
      <c r="A21" s="1" t="s">
        <v>32</v>
      </c>
      <c r="B21" s="101"/>
      <c r="C21" s="101"/>
      <c r="D21" s="101"/>
      <c r="E21" s="101"/>
      <c r="F21" s="101"/>
      <c r="G21" s="101"/>
      <c r="H21" s="101"/>
      <c r="I21" s="101"/>
      <c r="J21" s="101"/>
      <c r="K21" s="101"/>
      <c r="L21" s="101"/>
    </row>
    <row r="22" spans="1:12" ht="14.45" customHeight="1" x14ac:dyDescent="0.25">
      <c r="B22" s="101"/>
      <c r="C22" s="101"/>
      <c r="D22" s="101"/>
      <c r="E22" s="101"/>
      <c r="F22" s="101"/>
      <c r="G22" s="101"/>
      <c r="H22" s="101"/>
      <c r="I22" s="101"/>
      <c r="J22" s="101"/>
      <c r="K22" s="101"/>
      <c r="L22" s="101"/>
    </row>
    <row r="23" spans="1:12" ht="14.45" customHeight="1" x14ac:dyDescent="0.25">
      <c r="B23" s="101"/>
      <c r="C23" s="101"/>
      <c r="D23" s="101"/>
      <c r="E23" s="101"/>
      <c r="F23" s="101"/>
      <c r="G23" s="101"/>
      <c r="H23" s="101"/>
      <c r="I23" s="101"/>
      <c r="J23" s="101"/>
      <c r="K23" s="101"/>
      <c r="L23" s="101"/>
    </row>
  </sheetData>
  <sheetProtection sheet="1" objects="1" scenarios="1"/>
  <mergeCells count="8">
    <mergeCell ref="B18:L23"/>
    <mergeCell ref="B15:L15"/>
    <mergeCell ref="A14:A15"/>
    <mergeCell ref="A1:K4"/>
    <mergeCell ref="B7:I7"/>
    <mergeCell ref="B8:I8"/>
    <mergeCell ref="B9:I9"/>
    <mergeCell ref="B14:L14"/>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e68074a-2bbb-496d-b037-993b7d730cef" xsi:nil="true"/>
    <Approval xmlns="87a0e1a5-12e0-44e6-9359-cfbb600e2e50">false</Approval>
    <lcf76f155ced4ddcb4097134ff3c332f xmlns="87a0e1a5-12e0-44e6-9359-cfbb600e2e50">
      <Terms xmlns="http://schemas.microsoft.com/office/infopath/2007/PartnerControls"/>
    </lcf76f155ced4ddcb4097134ff3c332f>
    <ReasonforDisapproval xmlns="87a0e1a5-12e0-44e6-9359-cfbb600e2e50" xsi:nil="true"/>
    <Approved xmlns="87a0e1a5-12e0-44e6-9359-cfbb600e2e50">false</Approved>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B8F01333CD4124B9BFB5382DFA26179" ma:contentTypeVersion="22" ma:contentTypeDescription="Create a new document." ma:contentTypeScope="" ma:versionID="e9498997ca3a263d513b140f3e5f9024">
  <xsd:schema xmlns:xsd="http://www.w3.org/2001/XMLSchema" xmlns:xs="http://www.w3.org/2001/XMLSchema" xmlns:p="http://schemas.microsoft.com/office/2006/metadata/properties" xmlns:ns2="5e68074a-2bbb-496d-b037-993b7d730cef" xmlns:ns3="87a0e1a5-12e0-44e6-9359-cfbb600e2e50" targetNamespace="http://schemas.microsoft.com/office/2006/metadata/properties" ma:root="true" ma:fieldsID="25ffaea893cb14ab7ce215847fc344c8" ns2:_="" ns3:_="">
    <xsd:import namespace="5e68074a-2bbb-496d-b037-993b7d730cef"/>
    <xsd:import namespace="87a0e1a5-12e0-44e6-9359-cfbb600e2e5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LengthInSeconds" minOccurs="0"/>
                <xsd:element ref="ns3:Approved" minOccurs="0"/>
                <xsd:element ref="ns3:ReasonforDisapproval" minOccurs="0"/>
                <xsd:element ref="ns3:Approval" minOccurs="0"/>
                <xsd:element ref="ns3:MediaServiceAutoTags" minOccurs="0"/>
                <xsd:element ref="ns3:MediaServiceOCR" minOccurs="0"/>
                <xsd:element ref="ns3:MediaServiceGenerationTime" minOccurs="0"/>
                <xsd:element ref="ns3:MediaServiceEventHashCode" minOccurs="0"/>
                <xsd:element ref="ns3:lcf76f155ced4ddcb4097134ff3c332f" minOccurs="0"/>
                <xsd:element ref="ns2:TaxCatchAll" minOccurs="0"/>
                <xsd:element ref="ns3:MediaServiceObjectDetectorVersions" minOccurs="0"/>
                <xsd:element ref="ns3:MediaServiceLocation"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68074a-2bbb-496d-b037-993b7d730cef"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b3efb88f-043d-4062-826a-80b8e4db309a}" ma:internalName="TaxCatchAll" ma:showField="CatchAllData" ma:web="5e68074a-2bbb-496d-b037-993b7d730ce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7a0e1a5-12e0-44e6-9359-cfbb600e2e5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Approved" ma:index="16" nillable="true" ma:displayName="Approved" ma:default="0" ma:description="Compliance approval given?" ma:format="Dropdown" ma:internalName="Approved">
      <xsd:simpleType>
        <xsd:restriction base="dms:Boolean"/>
      </xsd:simpleType>
    </xsd:element>
    <xsd:element name="ReasonforDisapproval" ma:index="17" nillable="true" ma:displayName="Reason for Disapproval" ma:format="Dropdown" ma:internalName="ReasonforDisapproval">
      <xsd:simpleType>
        <xsd:restriction base="dms:Note">
          <xsd:maxLength value="255"/>
        </xsd:restriction>
      </xsd:simpleType>
    </xsd:element>
    <xsd:element name="Approval" ma:index="18" nillable="true" ma:displayName="Approval" ma:default="0" ma:format="Dropdown" ma:internalName="Approval">
      <xsd:simpleType>
        <xsd:restriction base="dms:Boolean"/>
      </xsd:simpleType>
    </xsd:element>
    <xsd:element name="MediaServiceAutoTags" ma:index="19" nillable="true" ma:displayName="Tags" ma:internalName="MediaServiceAutoTag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22db8e74-b706-4cf6-a76d-ce12d4d3abb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hidden="true" ma:indexed="true" ma:internalName="MediaServiceObjectDetectorVersions" ma:readOnly="true">
      <xsd:simpleType>
        <xsd:restriction base="dms:Text"/>
      </xsd:simpleType>
    </xsd:element>
    <xsd:element name="MediaServiceLocation" ma:index="27" nillable="true" ma:displayName="Location" ma:indexed="true" ma:internalName="MediaServiceLocation"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MediaServiceBillingMetadata" ma:index="29"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A76636-24E1-4B57-82B7-858058084FAC}">
  <ds:schemaRefs>
    <ds:schemaRef ds:uri="http://schemas.microsoft.com/office/2006/metadata/properties"/>
    <ds:schemaRef ds:uri="http://schemas.microsoft.com/office/infopath/2007/PartnerControls"/>
    <ds:schemaRef ds:uri="5e68074a-2bbb-496d-b037-993b7d730cef"/>
    <ds:schemaRef ds:uri="87a0e1a5-12e0-44e6-9359-cfbb600e2e50"/>
  </ds:schemaRefs>
</ds:datastoreItem>
</file>

<file path=customXml/itemProps2.xml><?xml version="1.0" encoding="utf-8"?>
<ds:datastoreItem xmlns:ds="http://schemas.openxmlformats.org/officeDocument/2006/customXml" ds:itemID="{46AE1E4C-2316-4684-AFC2-7FA27ECD04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68074a-2bbb-496d-b037-993b7d730cef"/>
    <ds:schemaRef ds:uri="87a0e1a5-12e0-44e6-9359-cfbb600e2e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43869D7-2315-494D-8BA0-9326AABB318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Calculator</vt:lpstr>
      <vt:lpstr>Instructions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Brandon Wendell</dc:creator>
  <cp:keywords/>
  <dc:description/>
  <cp:lastModifiedBy>Jesus Nava</cp:lastModifiedBy>
  <cp:revision/>
  <dcterms:created xsi:type="dcterms:W3CDTF">2025-01-31T14:02:01Z</dcterms:created>
  <dcterms:modified xsi:type="dcterms:W3CDTF">2025-03-06T19:05:57Z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0x0101008B8F01333CD4124B9BFB5382DFA26179</vt:lpwstr>
  </property>
  <property fmtid="{D5CDD505-2E9C-101B-9397-08002B2CF9AE}" pid="3" name="MediaServiceImageTags">
    <vt:lpwstr/>
  </property>
</Properties>
</file>